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40 ΔΣ ΘΕΜΑ10 2018\tables TE\"/>
    </mc:Choice>
  </mc:AlternateContent>
  <xr:revisionPtr revIDLastSave="0" documentId="13_ncr:1_{5D6B6778-A59F-47AF-A203-4F537307DEB1}" xr6:coauthVersionLast="40" xr6:coauthVersionMax="40" xr10:uidLastSave="{00000000-0000-0000-0000-000000000000}"/>
  <bookViews>
    <workbookView xWindow="0" yWindow="0" windowWidth="28800" windowHeight="12225" activeTab="1" xr2:uid="{00000000-000D-0000-FFFF-FFFF00000000}"/>
  </bookViews>
  <sheets>
    <sheet name="ΠΙΝΑΚΑΣ ΠΡΟΣΛΗΠΤΕΩΝ" sheetId="7" r:id="rId1"/>
    <sheet name="ΠΙΝΑΚΑΣ ΓΕΝΙΚΗΣ ΚΑΤΑΤΑΞΗΣ" sheetId="5" r:id="rId2"/>
    <sheet name="ΠΙΝΑΚΑΣ ΑΠΟΡΡΙΠΤΕΩΝ" sheetId="6" r:id="rId3"/>
  </sheets>
  <calcPr calcId="181029" concurrentCalc="0"/>
</workbook>
</file>

<file path=xl/calcChain.xml><?xml version="1.0" encoding="utf-8"?>
<calcChain xmlns="http://schemas.openxmlformats.org/spreadsheetml/2006/main">
  <c r="H4" i="7" l="1"/>
  <c r="AE4" i="7"/>
  <c r="Q4" i="7"/>
  <c r="S4" i="7"/>
  <c r="U4" i="7"/>
  <c r="W4" i="7"/>
  <c r="AA4" i="7"/>
  <c r="AC4" i="7"/>
  <c r="AG4" i="7"/>
  <c r="Y4" i="7"/>
  <c r="AH4" i="7"/>
  <c r="M4" i="7"/>
  <c r="AE4" i="5"/>
  <c r="AE6" i="5"/>
  <c r="AE5" i="5"/>
  <c r="Y4" i="5"/>
  <c r="Y6" i="5"/>
  <c r="Y5" i="5"/>
  <c r="M4" i="5"/>
  <c r="M6" i="5"/>
  <c r="M5" i="5"/>
  <c r="AG5" i="5"/>
  <c r="AC5" i="5"/>
  <c r="AA5" i="5"/>
  <c r="W5" i="5"/>
  <c r="U5" i="5"/>
  <c r="S5" i="5"/>
  <c r="Q5" i="5"/>
  <c r="H5" i="5"/>
  <c r="AH5" i="5"/>
  <c r="AG6" i="5"/>
  <c r="AC6" i="5"/>
  <c r="AA6" i="5"/>
  <c r="W6" i="5"/>
  <c r="U6" i="5"/>
  <c r="S6" i="5"/>
  <c r="Q6" i="5"/>
  <c r="H6" i="5"/>
  <c r="AH6" i="5"/>
  <c r="AG4" i="5"/>
  <c r="AC4" i="5"/>
  <c r="AA4" i="5"/>
  <c r="W4" i="5"/>
  <c r="U4" i="5"/>
  <c r="S4" i="5"/>
  <c r="Q4" i="5"/>
  <c r="H4" i="5"/>
  <c r="AH4" i="5"/>
</calcChain>
</file>

<file path=xl/sharedStrings.xml><?xml version="1.0" encoding="utf-8"?>
<sst xmlns="http://schemas.openxmlformats.org/spreadsheetml/2006/main" count="152" uniqueCount="63">
  <si>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</si>
  <si>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</si>
  <si>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</si>
  <si>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</si>
  <si>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</si>
  <si>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</si>
  <si>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</si>
  <si>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</si>
  <si>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</si>
  <si>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</si>
  <si>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</si>
  <si>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</si>
  <si>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</si>
  <si>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</si>
  <si>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ΤΡΙΤΕΚΝΟΣ  Ή ΤΕΚΝΟ ΤΡΙΤΕΚΝΩΝ</t>
  </si>
  <si>
    <t>ΤΙΤΛΟΣ ΣΠΟΥΔΩΝ (κωδ. 018)</t>
  </si>
  <si>
    <t>ΑΔΕΙΑ ΑΣΚΗΣΗΣ ΕΠΑΓΓΕΛΜΑΤΟΣ (κωδ. 128)</t>
  </si>
  <si>
    <t>ΤΑΥΤΟΤΗΤΑ ΜΕΛΟΥΣ Π.Σ.Ε.Υ. (κωδ. 137)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</si>
  <si>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</si>
  <si>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</si>
  <si>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</si>
  <si>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</si>
  <si>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</si>
  <si>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</si>
  <si>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</si>
  <si>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</si>
  <si>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</si>
  <si>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</si>
  <si>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>ΕΜΠΕΙΡΙΑ ΣΕ Β/ΘΜΙΟ Ή Γ/ΘΜΙΟ ΝΟΣΗΛΕΥΤΙΚΟ ΙΔΡΥΜΑ (έως και 24 μήνες) (κωδ. 211)</t>
  </si>
  <si>
    <t>ΠΡΟΣΘΕΤΑ - ΜΟΡΙΟΔΟΤΟΥΜΕΝΑ ΠΡΟΣΟΝΤΑ</t>
  </si>
  <si>
    <t>ΑΡΙΘΜΟΣ ΠΡΩΤΟΚΟΛΛΟΥ ΑΙΤΗΣΗΣ</t>
  </si>
  <si>
    <t>1655/01-10-2018</t>
  </si>
  <si>
    <t>2008/01-10-2018</t>
  </si>
  <si>
    <t>ΕΛΕΥΘΕΡΙΑ</t>
  </si>
  <si>
    <t>1447/28-09-2018</t>
  </si>
  <si>
    <t>1045/27-09-2018</t>
  </si>
  <si>
    <t>1191/28-0-92018</t>
  </si>
  <si>
    <t>221/21-09-2018</t>
  </si>
  <si>
    <t>ΑΡΤΕΜΙΟΣ - ΓΕΡΑΣΙΜΟΣ</t>
  </si>
  <si>
    <t>2088/01-10-2018</t>
  </si>
  <si>
    <t>ΣΚΟΠΕΛΙΤΟΥ</t>
  </si>
  <si>
    <t>ΑΛΕΞΑΝΔΡΑ</t>
  </si>
  <si>
    <t>1051/27-09-2018</t>
  </si>
  <si>
    <t>ΑΔΤ</t>
  </si>
  <si>
    <t>ΠΑΤΕΤΣΙΝΗ</t>
  </si>
  <si>
    <t>**7977</t>
  </si>
  <si>
    <t>**0485</t>
  </si>
  <si>
    <t>ΠΑΡΑΤΗΡΗΣΕΙΣ</t>
  </si>
  <si>
    <t>**4423</t>
  </si>
  <si>
    <t>**4358</t>
  </si>
  <si>
    <t>**4686</t>
  </si>
  <si>
    <t>**8252</t>
  </si>
  <si>
    <t>ΡΟΔΟΥΣΑΚΗΣ</t>
  </si>
  <si>
    <t>**3810</t>
  </si>
  <si>
    <t>ΑΙΤΙΟΛΟΓΙΑ ΑΠΟΡΡΙΨΗΣ</t>
  </si>
  <si>
    <r>
      <t xml:space="preserve">ΤΕ6 - ΕΠΙΣΚΕΠΤΕΣ ΥΓΕΙΑΣ -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ΓΕΝΙΚΗΣ ΚΑΤΑΤΑΞΗΣ (ΧΩΡΙΣ ΓΕΝΙΚΗ ΕΜΠΕΙΡΙΑ) </t>
    </r>
  </si>
  <si>
    <t>018, 128, 137, 150</t>
  </si>
  <si>
    <t>018, 128, 137</t>
  </si>
  <si>
    <t>ΜΗ ΣΥΜΠΛΗΡΩΜΕΝΗ ΑΙΤΗΣΗ, 
018, 128, 137, 147, 150</t>
  </si>
  <si>
    <t>**0193</t>
  </si>
  <si>
    <r>
      <t xml:space="preserve">ΤΕ6 - ΤΕ ΕΠΙΣΚΕΠΤΩΝ ΥΓΕΙΑΣ -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</si>
  <si>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ΤΕ6 - ΕΠΙΣΚΕΠΤΕΣ ΥΓΕΙΑΣ -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ΠΡΟΣΛΗΠΤΕΟΥ
(1 ΘΕΣΗ ΤΡΙΤΕΚΝΩΝ ΚΑΙ ΤΕΚΝΩΝ ΤΡΙΤΕΚΝΩΝ ΧΩΡΙΣ ΓΕΝΙΚΗ ΕΜΠΕΙΡΙΑ)
</t>
    </r>
    <r>
      <rPr>
        <sz val="12"/>
        <color theme="1"/>
        <rFont val="Calibri"/>
        <family val="2"/>
        <charset val="161"/>
        <scheme val="minor"/>
      </rPr>
      <t>Δεν βρεθηκε υποψήφιος τρίτεκνος ή τέκνο τριτέκνου και η θέση καλύπτεται από πίνακα γενικής κατάταξης χωρίς γενική εμπειρία</t>
    </r>
  </si>
  <si>
    <t xml:space="preserve">ΠΑΡΑΤΗΡΗΣΗ: 
Δεν βρεθηκε υποψήφιος τρίτεκνος ή τέκνο τριτέκνου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</si>
</sst>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49" fontId="0" fillId="0" borderId="1" xfId="0" applyNumberFormat="1" applyFill="1" applyBorder="1" applyAlignment="1" applyProtection="1">
      <alignment horizont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"/>
  <sheetViews>
    <sheetView workbookViewId="0">
      <selection activeCell="E3" sqref="E3"/>
    </sheetView>
  </sheetViews>
  <sheetFormatPr defaultRowHeight="15" x14ac:dyDescent="0.25"/>
  <cols>
    <col min="1" max="1" width="4.85546875" style="1" customWidth="1"/>
    <col min="2" max="3" width="1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7109375" style="1" customWidth="1"/>
    <col min="10" max="10" width="11.85546875" style="1" customWidth="1"/>
    <col min="11" max="11" width="11" style="1" customWidth="1"/>
    <col min="12" max="12" width="10.85546875" style="1" customWidth="1"/>
    <col min="13" max="13" width="15" style="1" customWidth="1"/>
    <col min="14" max="15" width="14" style="1" customWidth="1"/>
    <col min="16" max="16" width="16.28515625" style="1" customWidth="1"/>
    <col min="17" max="17" width="7.28515625" style="1" customWidth="1"/>
    <col min="18" max="18" width="16.140625" style="1" customWidth="1"/>
    <col min="19" max="19" width="7.28515625" style="1" customWidth="1"/>
    <col min="20" max="20" width="13.85546875" style="1" customWidth="1"/>
    <col min="21" max="21" width="7.28515625" style="1" customWidth="1"/>
    <col min="22" max="22" width="15.28515625" style="1" customWidth="1"/>
    <col min="23" max="23" width="7.28515625" style="1" customWidth="1"/>
    <col min="24" max="24" width="11.42578125" style="1" customWidth="1"/>
    <col min="25" max="25" width="7.28515625" style="1" customWidth="1"/>
    <col min="26" max="26" width="11.42578125" style="1" customWidth="1"/>
    <col min="27" max="27" width="7.28515625" style="1" customWidth="1"/>
    <col min="28" max="28" width="13" style="1" customWidth="1"/>
    <col min="29" max="29" width="11.5703125" style="1" customWidth="1"/>
    <col min="30" max="30" width="14.85546875" style="1" customWidth="1"/>
    <col min="31" max="31" width="7.28515625" style="1" customWidth="1"/>
    <col min="32" max="32" width="17.85546875" style="1" customWidth="1"/>
    <col min="33" max="33" width="7.85546875" style="1" customWidth="1"/>
    <col min="34" max="34" width="9.5703125" style="1" customWidth="1"/>
    <col min="35" max="35" width="29.28515625" style="1" hidden="1" customWidth="1"/>
    <col min="36" max="43" width="9.140625" style="1"/>
    <col min="44" max="45" width="9.140625" style="1" hidden="1" customWidth="1"/>
    <col min="46" max="16384" width="9.140625" style="1"/>
  </cols>
  <sheetData>
    <row r="1" spans="1:45" ht="99" customHeight="1" x14ac:dyDescent="0.3">
      <c r="A1" s="32" t="s">
        <v>61</v>
      </c>
      <c r="B1" s="33"/>
      <c r="C1" s="33"/>
      <c r="D1" s="33"/>
      <c r="E1" s="33"/>
      <c r="F1" s="4"/>
      <c r="G1" s="4"/>
      <c r="H1" s="4"/>
      <c r="I1" s="4"/>
      <c r="J1" s="4"/>
      <c r="K1" s="5"/>
      <c r="L1" s="5"/>
      <c r="M1" s="6"/>
      <c r="N1" s="6"/>
      <c r="O1" s="7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8"/>
      <c r="AH1" s="4"/>
      <c r="AI1" s="9"/>
    </row>
    <row r="2" spans="1:45" s="2" customFormat="1" ht="15.75" x14ac:dyDescent="0.25">
      <c r="A2" s="34" t="s">
        <v>7</v>
      </c>
      <c r="B2" s="34"/>
      <c r="C2" s="34"/>
      <c r="D2" s="34"/>
      <c r="E2" s="34"/>
      <c r="F2" s="34" t="s">
        <v>0</v>
      </c>
      <c r="G2" s="34"/>
      <c r="H2" s="34"/>
      <c r="I2" s="34"/>
      <c r="J2" s="34"/>
      <c r="K2" s="34"/>
      <c r="L2" s="34"/>
      <c r="M2" s="10"/>
      <c r="N2" s="10"/>
      <c r="O2" s="10"/>
      <c r="P2" s="34" t="s">
        <v>29</v>
      </c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1" t="s">
        <v>10</v>
      </c>
      <c r="AI2" s="11"/>
    </row>
    <row r="3" spans="1:45" s="3" customFormat="1" ht="94.5" customHeight="1" x14ac:dyDescent="0.25">
      <c r="A3" s="12" t="s">
        <v>1</v>
      </c>
      <c r="B3" s="12" t="s">
        <v>30</v>
      </c>
      <c r="C3" s="12" t="s">
        <v>43</v>
      </c>
      <c r="D3" s="12" t="s">
        <v>8</v>
      </c>
      <c r="E3" s="12" t="s">
        <v>9</v>
      </c>
      <c r="F3" s="12" t="s">
        <v>15</v>
      </c>
      <c r="G3" s="12" t="s">
        <v>11</v>
      </c>
      <c r="H3" s="12" t="s">
        <v>4</v>
      </c>
      <c r="I3" s="12" t="s">
        <v>16</v>
      </c>
      <c r="J3" s="12" t="s">
        <v>17</v>
      </c>
      <c r="K3" s="12" t="s">
        <v>18</v>
      </c>
      <c r="L3" s="12" t="s">
        <v>19</v>
      </c>
      <c r="M3" s="12"/>
      <c r="N3" s="13" t="s">
        <v>12</v>
      </c>
      <c r="O3" s="13" t="s">
        <v>14</v>
      </c>
      <c r="P3" s="12" t="s">
        <v>20</v>
      </c>
      <c r="Q3" s="12" t="s">
        <v>4</v>
      </c>
      <c r="R3" s="12" t="s">
        <v>21</v>
      </c>
      <c r="S3" s="12" t="s">
        <v>4</v>
      </c>
      <c r="T3" s="12" t="s">
        <v>22</v>
      </c>
      <c r="U3" s="12" t="s">
        <v>4</v>
      </c>
      <c r="V3" s="12" t="s">
        <v>23</v>
      </c>
      <c r="W3" s="12" t="s">
        <v>4</v>
      </c>
      <c r="X3" s="12" t="s">
        <v>24</v>
      </c>
      <c r="Y3" s="12" t="s">
        <v>4</v>
      </c>
      <c r="Z3" s="12" t="s">
        <v>25</v>
      </c>
      <c r="AA3" s="12" t="s">
        <v>4</v>
      </c>
      <c r="AB3" s="12" t="s">
        <v>26</v>
      </c>
      <c r="AC3" s="12" t="s">
        <v>4</v>
      </c>
      <c r="AD3" s="12" t="s">
        <v>27</v>
      </c>
      <c r="AE3" s="12" t="s">
        <v>4</v>
      </c>
      <c r="AF3" s="12" t="s">
        <v>28</v>
      </c>
      <c r="AG3" s="12" t="s">
        <v>4</v>
      </c>
      <c r="AH3" s="31"/>
      <c r="AI3" s="12" t="s">
        <v>47</v>
      </c>
    </row>
    <row r="4" spans="1:45" ht="18" customHeight="1" x14ac:dyDescent="0.25">
      <c r="A4" s="5">
        <v>1</v>
      </c>
      <c r="B4" s="12" t="s">
        <v>32</v>
      </c>
      <c r="C4" s="12" t="s">
        <v>45</v>
      </c>
      <c r="D4" s="14" t="s">
        <v>44</v>
      </c>
      <c r="E4" s="14" t="s">
        <v>33</v>
      </c>
      <c r="F4" s="4" t="s">
        <v>5</v>
      </c>
      <c r="G4" s="4">
        <v>7.07</v>
      </c>
      <c r="H4" s="4">
        <f t="shared" ref="H4" si="0">G4*110</f>
        <v>777.7</v>
      </c>
      <c r="I4" s="4" t="s">
        <v>5</v>
      </c>
      <c r="J4" s="4" t="s">
        <v>5</v>
      </c>
      <c r="K4" s="5" t="s">
        <v>5</v>
      </c>
      <c r="L4" s="5" t="s">
        <v>5</v>
      </c>
      <c r="M4" s="6" t="str">
        <f t="shared" ref="M4" si="1">IF(AND(F4="ΝΑΙ",IF(I4="ΝΑΙ",K4="ΝΑΙ",)*AND(L4="ΝΑΙ",J4="ΝΑΙ")),"ΟΚ","ΑΠΟΡΡΙΠΤΕΤΑΙ")</f>
        <v>ΟΚ</v>
      </c>
      <c r="N4" s="6" t="s">
        <v>13</v>
      </c>
      <c r="O4" s="6" t="s">
        <v>13</v>
      </c>
      <c r="P4" s="4"/>
      <c r="Q4" s="5">
        <f t="shared" ref="Q4" si="2">IF(P4="ΝΑΙ",120,0)</f>
        <v>0</v>
      </c>
      <c r="R4" s="4"/>
      <c r="S4" s="4">
        <f t="shared" ref="S4" si="3">IF(R4="ΝΑΙ",60,0)</f>
        <v>0</v>
      </c>
      <c r="T4" s="5"/>
      <c r="U4" s="5">
        <f t="shared" ref="U4" si="4">IF(T4="ΝΑΙ",250,0)</f>
        <v>0</v>
      </c>
      <c r="V4" s="5"/>
      <c r="W4" s="5">
        <f t="shared" ref="W4" si="5">IF(V4="ΝΑΙ",120,0)</f>
        <v>0</v>
      </c>
      <c r="X4" s="5"/>
      <c r="Y4" s="5">
        <f t="shared" ref="Y4" si="6">IF(X4="ΑΡΙΣΤΗ",70,IF(X4="ΠΟΛΥ ΚΑΛΗ",50,IF(X4="ΚΑΛΗ",30,)))</f>
        <v>0</v>
      </c>
      <c r="Z4" s="5"/>
      <c r="AA4" s="5">
        <f t="shared" ref="AA4" si="7">IF(Z4="ΑΡΙΣΤΗ",70,IF(Z4="ΠΟΛΥ ΚΑΛΗ",50,IF(Z4="ΚΑΛΗ",30,)))</f>
        <v>0</v>
      </c>
      <c r="AB4" s="5" t="s">
        <v>6</v>
      </c>
      <c r="AC4" s="5">
        <f t="shared" ref="AC4" si="8">IF(AB4="ΑΡΙΣΤΗ",70,IF(AB4="ΠΟΛΥ ΚΑΛΗ",50,IF(AB4="ΚΑΛΗ",30,)))</f>
        <v>50</v>
      </c>
      <c r="AD4" s="5"/>
      <c r="AE4" s="5">
        <f t="shared" ref="AE4" si="9">IF(AD4="ΝΑΙ",150,0)</f>
        <v>0</v>
      </c>
      <c r="AF4" s="5"/>
      <c r="AG4" s="8">
        <f t="shared" ref="AG4" si="10">AF4*17</f>
        <v>0</v>
      </c>
      <c r="AH4" s="15">
        <f t="shared" ref="AH4" si="11">H4+AE4+Q4+S4+U4+W4+AA4+AC4+AG4+Y4</f>
        <v>827.7</v>
      </c>
      <c r="AI4" s="5"/>
      <c r="AR4" s="1" t="s">
        <v>13</v>
      </c>
      <c r="AS4" s="1" t="s">
        <v>6</v>
      </c>
    </row>
  </sheetData>
  <sheetProtection password="EB34" sheet="1" objects="1" scenarios="1"/>
  <mergeCells count="5">
    <mergeCell ref="AH2:AH3"/>
    <mergeCell ref="A1:E1"/>
    <mergeCell ref="A2:E2"/>
    <mergeCell ref="F2:L2"/>
    <mergeCell ref="P2:AG2"/>
  </mergeCells>
  <dataValidations count="4">
    <dataValidation type="decimal" allowBlank="1" showInputMessage="1" showErrorMessage="1" sqref="G4" xr:uid="{00000000-0002-0000-0000-000000000000}">
      <formula1>5</formula1>
      <formula2>10</formula2>
    </dataValidation>
    <dataValidation type="list" allowBlank="1" showInputMessage="1" showErrorMessage="1" sqref="X4 Z4 AB4" xr:uid="{00000000-0002-0000-0000-000001000000}">
      <formula1>$AS$4:$AS$6</formula1>
    </dataValidation>
    <dataValidation type="list" allowBlank="1" showInputMessage="1" showErrorMessage="1" sqref="I4:L4 T4 AD4 R4 V4 F4 N4:P4" xr:uid="{00000000-0002-0000-0000-000002000000}">
      <formula1>$AR$4:$AR$4</formula1>
    </dataValidation>
    <dataValidation type="whole" allowBlank="1" showInputMessage="1" showErrorMessage="1" errorTitle="ΠΡΟΣΟΧΗ!" error="ΑΠΟ 1 ΕΩΣ 24 ΜΗΝΕΣ" sqref="AF4" xr:uid="{00000000-0002-0000-0000-000003000000}">
      <formula1>1</formula1>
      <formula2>24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8"/>
  <sheetViews>
    <sheetView tabSelected="1" workbookViewId="0">
      <pane xSplit="5" ySplit="3" topLeftCell="U4" activePane="bottomRight" state="frozen"/>
      <selection pane="topRight" activeCell="F1" sqref="F1"/>
      <selection pane="bottomLeft" activeCell="A4" sqref="A4"/>
      <selection pane="bottomRight" activeCell="D23" sqref="D23"/>
    </sheetView>
  </sheetViews>
  <sheetFormatPr defaultRowHeight="15" x14ac:dyDescent="0.25"/>
  <cols>
    <col min="1" max="1" width="4.85546875" style="9" customWidth="1"/>
    <col min="2" max="3" width="15" style="9" customWidth="1"/>
    <col min="4" max="4" width="25.140625" style="9" customWidth="1"/>
    <col min="5" max="5" width="25.28515625" style="9" customWidth="1"/>
    <col min="6" max="7" width="9.7109375" style="9" customWidth="1"/>
    <col min="8" max="8" width="7.28515625" style="9" customWidth="1"/>
    <col min="9" max="9" width="15.7109375" style="9" customWidth="1"/>
    <col min="10" max="10" width="11.85546875" style="9" customWidth="1"/>
    <col min="11" max="11" width="11" style="9" customWidth="1"/>
    <col min="12" max="12" width="10.85546875" style="9" customWidth="1"/>
    <col min="13" max="13" width="15" style="9" customWidth="1"/>
    <col min="14" max="15" width="14" style="9" customWidth="1"/>
    <col min="16" max="16" width="16.28515625" style="9" customWidth="1"/>
    <col min="17" max="17" width="7.28515625" style="9" customWidth="1"/>
    <col min="18" max="18" width="16.140625" style="9" customWidth="1"/>
    <col min="19" max="19" width="7.28515625" style="9" customWidth="1"/>
    <col min="20" max="20" width="13.85546875" style="9" customWidth="1"/>
    <col min="21" max="21" width="7.28515625" style="9" customWidth="1"/>
    <col min="22" max="22" width="15.28515625" style="9" customWidth="1"/>
    <col min="23" max="23" width="7.28515625" style="9" customWidth="1"/>
    <col min="24" max="24" width="11.42578125" style="9" customWidth="1"/>
    <col min="25" max="25" width="7.28515625" style="9" customWidth="1"/>
    <col min="26" max="26" width="11.42578125" style="9" customWidth="1"/>
    <col min="27" max="27" width="7.28515625" style="9" customWidth="1"/>
    <col min="28" max="28" width="13.5703125" style="9" customWidth="1"/>
    <col min="29" max="29" width="7.28515625" style="9" customWidth="1"/>
    <col min="30" max="30" width="14.85546875" style="9" customWidth="1"/>
    <col min="31" max="31" width="7.28515625" style="9" customWidth="1"/>
    <col min="32" max="32" width="17.85546875" style="9" customWidth="1"/>
    <col min="33" max="33" width="7.85546875" style="9" customWidth="1"/>
    <col min="34" max="34" width="9.5703125" style="9" customWidth="1"/>
    <col min="35" max="35" width="29.28515625" style="9" customWidth="1"/>
    <col min="36" max="43" width="9.140625" style="9"/>
    <col min="44" max="45" width="9.140625" style="9" hidden="1" customWidth="1"/>
    <col min="46" max="16384" width="9.140625" style="9"/>
  </cols>
  <sheetData>
    <row r="1" spans="1:45" ht="43.5" customHeight="1" x14ac:dyDescent="0.3">
      <c r="A1" s="32" t="s">
        <v>55</v>
      </c>
      <c r="B1" s="33"/>
      <c r="C1" s="33"/>
      <c r="D1" s="33"/>
      <c r="E1" s="33"/>
      <c r="F1" s="4"/>
      <c r="G1" s="4"/>
      <c r="H1" s="4"/>
      <c r="I1" s="4"/>
      <c r="J1" s="4"/>
      <c r="K1" s="5"/>
      <c r="L1" s="5"/>
      <c r="M1" s="6"/>
      <c r="N1" s="6"/>
      <c r="O1" s="7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8"/>
      <c r="AH1" s="4"/>
    </row>
    <row r="2" spans="1:45" s="11" customFormat="1" ht="15.75" x14ac:dyDescent="0.25">
      <c r="A2" s="36" t="s">
        <v>7</v>
      </c>
      <c r="B2" s="37"/>
      <c r="C2" s="37"/>
      <c r="D2" s="37"/>
      <c r="E2" s="37"/>
      <c r="F2" s="38" t="s">
        <v>0</v>
      </c>
      <c r="G2" s="38"/>
      <c r="H2" s="38"/>
      <c r="I2" s="38"/>
      <c r="J2" s="38"/>
      <c r="K2" s="34"/>
      <c r="L2" s="34"/>
      <c r="M2" s="16"/>
      <c r="N2" s="16"/>
      <c r="O2" s="16"/>
      <c r="P2" s="37" t="s">
        <v>29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9"/>
    </row>
    <row r="3" spans="1:45" s="25" customFormat="1" ht="94.5" customHeight="1" x14ac:dyDescent="0.25">
      <c r="A3" s="12" t="s">
        <v>1</v>
      </c>
      <c r="B3" s="12" t="s">
        <v>30</v>
      </c>
      <c r="C3" s="17" t="s">
        <v>43</v>
      </c>
      <c r="D3" s="17" t="s">
        <v>8</v>
      </c>
      <c r="E3" s="17" t="s">
        <v>9</v>
      </c>
      <c r="F3" s="18" t="s">
        <v>15</v>
      </c>
      <c r="G3" s="18" t="s">
        <v>11</v>
      </c>
      <c r="H3" s="18" t="s">
        <v>4</v>
      </c>
      <c r="I3" s="18" t="s">
        <v>16</v>
      </c>
      <c r="J3" s="18" t="s">
        <v>17</v>
      </c>
      <c r="K3" s="18" t="s">
        <v>18</v>
      </c>
      <c r="L3" s="12" t="s">
        <v>19</v>
      </c>
      <c r="M3" s="19"/>
      <c r="N3" s="20" t="s">
        <v>12</v>
      </c>
      <c r="O3" s="21" t="s">
        <v>14</v>
      </c>
      <c r="P3" s="22" t="s">
        <v>20</v>
      </c>
      <c r="Q3" s="12" t="s">
        <v>4</v>
      </c>
      <c r="R3" s="18" t="s">
        <v>21</v>
      </c>
      <c r="S3" s="18" t="s">
        <v>4</v>
      </c>
      <c r="T3" s="12" t="s">
        <v>22</v>
      </c>
      <c r="U3" s="12" t="s">
        <v>4</v>
      </c>
      <c r="V3" s="12" t="s">
        <v>23</v>
      </c>
      <c r="W3" s="12" t="s">
        <v>4</v>
      </c>
      <c r="X3" s="12" t="s">
        <v>24</v>
      </c>
      <c r="Y3" s="12" t="s">
        <v>4</v>
      </c>
      <c r="Z3" s="12" t="s">
        <v>25</v>
      </c>
      <c r="AA3" s="12" t="s">
        <v>4</v>
      </c>
      <c r="AB3" s="12" t="s">
        <v>26</v>
      </c>
      <c r="AC3" s="17" t="s">
        <v>4</v>
      </c>
      <c r="AD3" s="12" t="s">
        <v>27</v>
      </c>
      <c r="AE3" s="12" t="s">
        <v>4</v>
      </c>
      <c r="AF3" s="12" t="s">
        <v>28</v>
      </c>
      <c r="AG3" s="23" t="s">
        <v>4</v>
      </c>
      <c r="AH3" s="24" t="s">
        <v>10</v>
      </c>
      <c r="AI3" s="12" t="s">
        <v>47</v>
      </c>
    </row>
    <row r="4" spans="1:45" ht="18" customHeight="1" x14ac:dyDescent="0.25">
      <c r="A4" s="5">
        <v>1</v>
      </c>
      <c r="B4" s="12" t="s">
        <v>32</v>
      </c>
      <c r="C4" s="12" t="s">
        <v>45</v>
      </c>
      <c r="D4" s="14" t="s">
        <v>44</v>
      </c>
      <c r="E4" s="14" t="s">
        <v>33</v>
      </c>
      <c r="F4" s="4" t="s">
        <v>5</v>
      </c>
      <c r="G4" s="4">
        <v>7.07</v>
      </c>
      <c r="H4" s="4">
        <f t="shared" ref="H4:H6" si="0">G4*110</f>
        <v>777.7</v>
      </c>
      <c r="I4" s="4" t="s">
        <v>5</v>
      </c>
      <c r="J4" s="4" t="s">
        <v>5</v>
      </c>
      <c r="K4" s="5" t="s">
        <v>5</v>
      </c>
      <c r="L4" s="5" t="s">
        <v>5</v>
      </c>
      <c r="M4" s="6" t="str">
        <f t="shared" ref="M4:M6" si="1">IF(AND(F4="ΝΑΙ",IF(I4="ΝΑΙ",K4="ΝΑΙ",)*AND(L4="ΝΑΙ",J4="ΝΑΙ")),"ΟΚ","ΑΠΟΡΡΙΠΤΕΤΑΙ")</f>
        <v>ΟΚ</v>
      </c>
      <c r="N4" s="6" t="s">
        <v>13</v>
      </c>
      <c r="O4" s="6" t="s">
        <v>13</v>
      </c>
      <c r="P4" s="4"/>
      <c r="Q4" s="5">
        <f t="shared" ref="Q4:Q6" si="2">IF(P4="ΝΑΙ",120,0)</f>
        <v>0</v>
      </c>
      <c r="R4" s="4"/>
      <c r="S4" s="4">
        <f t="shared" ref="S4:S6" si="3">IF(R4="ΝΑΙ",60,0)</f>
        <v>0</v>
      </c>
      <c r="T4" s="5"/>
      <c r="U4" s="5">
        <f t="shared" ref="U4:U6" si="4">IF(T4="ΝΑΙ",250,0)</f>
        <v>0</v>
      </c>
      <c r="V4" s="5"/>
      <c r="W4" s="5">
        <f t="shared" ref="W4:W6" si="5">IF(V4="ΝΑΙ",120,0)</f>
        <v>0</v>
      </c>
      <c r="X4" s="5"/>
      <c r="Y4" s="5">
        <f t="shared" ref="Y4:Y6" si="6">IF(X4="ΑΡΙΣΤΗ",70,IF(X4="ΠΟΛΥ ΚΑΛΗ",50,IF(X4="ΚΑΛΗ",30,)))</f>
        <v>0</v>
      </c>
      <c r="Z4" s="5"/>
      <c r="AA4" s="5">
        <f t="shared" ref="AA4:AA6" si="7">IF(Z4="ΑΡΙΣΤΗ",70,IF(Z4="ΠΟΛΥ ΚΑΛΗ",50,IF(Z4="ΚΑΛΗ",30,)))</f>
        <v>0</v>
      </c>
      <c r="AB4" s="5" t="s">
        <v>6</v>
      </c>
      <c r="AC4" s="5">
        <f t="shared" ref="AC4:AC6" si="8">IF(AB4="ΑΡΙΣΤΗ",70,IF(AB4="ΠΟΛΥ ΚΑΛΗ",50,IF(AB4="ΚΑΛΗ",30,)))</f>
        <v>50</v>
      </c>
      <c r="AD4" s="5"/>
      <c r="AE4" s="5">
        <f t="shared" ref="AE4:AE6" si="9">IF(AD4="ΝΑΙ",150,0)</f>
        <v>0</v>
      </c>
      <c r="AF4" s="5"/>
      <c r="AG4" s="8">
        <f t="shared" ref="AG4:AG6" si="10">AF4*17</f>
        <v>0</v>
      </c>
      <c r="AH4" s="15">
        <f t="shared" ref="AH4:AH6" si="11">H4+AE4+Q4+S4+U4+W4+AA4+AC4+AG4+Y4</f>
        <v>827.7</v>
      </c>
      <c r="AI4" s="5"/>
      <c r="AR4" s="9" t="s">
        <v>13</v>
      </c>
      <c r="AS4" s="9" t="s">
        <v>6</v>
      </c>
    </row>
    <row r="5" spans="1:45" ht="18" customHeight="1" x14ac:dyDescent="0.25">
      <c r="A5" s="5">
        <v>2</v>
      </c>
      <c r="B5" s="12" t="s">
        <v>39</v>
      </c>
      <c r="C5" s="12" t="s">
        <v>53</v>
      </c>
      <c r="D5" s="14" t="s">
        <v>40</v>
      </c>
      <c r="E5" s="14" t="s">
        <v>41</v>
      </c>
      <c r="F5" s="4" t="s">
        <v>5</v>
      </c>
      <c r="G5" s="4">
        <v>6.83</v>
      </c>
      <c r="H5" s="4">
        <f>G5*110</f>
        <v>751.3</v>
      </c>
      <c r="I5" s="4" t="s">
        <v>5</v>
      </c>
      <c r="J5" s="4" t="s">
        <v>5</v>
      </c>
      <c r="K5" s="5" t="s">
        <v>5</v>
      </c>
      <c r="L5" s="5" t="s">
        <v>5</v>
      </c>
      <c r="M5" s="6" t="str">
        <f>IF(AND(F5="ΝΑΙ",IF(I5="ΝΑΙ",K5="ΝΑΙ",)*AND(L5="ΝΑΙ",J5="ΝΑΙ")),"ΟΚ","ΑΠΟΡΡΙΠΤΕΤΑΙ")</f>
        <v>ΟΚ</v>
      </c>
      <c r="N5" s="6" t="s">
        <v>13</v>
      </c>
      <c r="O5" s="6" t="s">
        <v>13</v>
      </c>
      <c r="P5" s="4"/>
      <c r="Q5" s="5">
        <f>IF(P5="ΝΑΙ",120,0)</f>
        <v>0</v>
      </c>
      <c r="R5" s="4"/>
      <c r="S5" s="4">
        <f>IF(R5="ΝΑΙ",60,0)</f>
        <v>0</v>
      </c>
      <c r="T5" s="5"/>
      <c r="U5" s="5">
        <f>IF(T5="ΝΑΙ",250,0)</f>
        <v>0</v>
      </c>
      <c r="V5" s="5"/>
      <c r="W5" s="5">
        <f>IF(V5="ΝΑΙ",120,0)</f>
        <v>0</v>
      </c>
      <c r="X5" s="5"/>
      <c r="Y5" s="5">
        <f>IF(X5="ΑΡΙΣΤΗ",70,IF(X5="ΠΟΛΥ ΚΑΛΗ",50,IF(X5="ΚΑΛΗ",30,)))</f>
        <v>0</v>
      </c>
      <c r="Z5" s="5"/>
      <c r="AA5" s="5">
        <f>IF(Z5="ΑΡΙΣΤΗ",70,IF(Z5="ΠΟΛΥ ΚΑΛΗ",50,IF(Z5="ΚΑΛΗ",30,)))</f>
        <v>0</v>
      </c>
      <c r="AB5" s="5" t="s">
        <v>3</v>
      </c>
      <c r="AC5" s="5">
        <f>IF(AB5="ΑΡΙΣΤΗ",70,IF(AB5="ΠΟΛΥ ΚΑΛΗ",50,IF(AB5="ΚΑΛΗ",30,)))</f>
        <v>30</v>
      </c>
      <c r="AD5" s="5"/>
      <c r="AE5" s="5">
        <f>IF(AD5="ΝΑΙ",150,0)</f>
        <v>0</v>
      </c>
      <c r="AF5" s="5"/>
      <c r="AG5" s="8">
        <f>AF5*17</f>
        <v>0</v>
      </c>
      <c r="AH5" s="15">
        <f>H5+AE5+Q5+S5+U5+W5+AA5+AC5+AG5+Y5</f>
        <v>781.3</v>
      </c>
      <c r="AI5" s="5"/>
    </row>
    <row r="6" spans="1:45" ht="18" customHeight="1" x14ac:dyDescent="0.25">
      <c r="A6" s="5">
        <v>3</v>
      </c>
      <c r="B6" s="12" t="s">
        <v>37</v>
      </c>
      <c r="C6" s="12" t="s">
        <v>51</v>
      </c>
      <c r="D6" s="14" t="s">
        <v>52</v>
      </c>
      <c r="E6" s="14" t="s">
        <v>38</v>
      </c>
      <c r="F6" s="4" t="s">
        <v>5</v>
      </c>
      <c r="G6" s="4">
        <v>6.74</v>
      </c>
      <c r="H6" s="4">
        <f t="shared" si="0"/>
        <v>741.4</v>
      </c>
      <c r="I6" s="4" t="s">
        <v>5</v>
      </c>
      <c r="J6" s="4" t="s">
        <v>5</v>
      </c>
      <c r="K6" s="5" t="s">
        <v>5</v>
      </c>
      <c r="L6" s="5" t="s">
        <v>5</v>
      </c>
      <c r="M6" s="6" t="str">
        <f t="shared" si="1"/>
        <v>ΟΚ</v>
      </c>
      <c r="N6" s="6" t="s">
        <v>13</v>
      </c>
      <c r="O6" s="6" t="s">
        <v>13</v>
      </c>
      <c r="P6" s="4"/>
      <c r="Q6" s="5">
        <f t="shared" si="2"/>
        <v>0</v>
      </c>
      <c r="R6" s="4"/>
      <c r="S6" s="4">
        <f t="shared" si="3"/>
        <v>0</v>
      </c>
      <c r="T6" s="5"/>
      <c r="U6" s="5">
        <f t="shared" si="4"/>
        <v>0</v>
      </c>
      <c r="V6" s="5"/>
      <c r="W6" s="5">
        <f t="shared" si="5"/>
        <v>0</v>
      </c>
      <c r="X6" s="5"/>
      <c r="Y6" s="5">
        <f t="shared" si="6"/>
        <v>0</v>
      </c>
      <c r="Z6" s="5"/>
      <c r="AA6" s="5">
        <f t="shared" si="7"/>
        <v>0</v>
      </c>
      <c r="AB6" s="5" t="s">
        <v>3</v>
      </c>
      <c r="AC6" s="5">
        <f t="shared" si="8"/>
        <v>30</v>
      </c>
      <c r="AD6" s="5"/>
      <c r="AE6" s="5">
        <f t="shared" si="9"/>
        <v>0</v>
      </c>
      <c r="AF6" s="5"/>
      <c r="AG6" s="8">
        <f t="shared" si="10"/>
        <v>0</v>
      </c>
      <c r="AH6" s="15">
        <f t="shared" si="11"/>
        <v>771.4</v>
      </c>
      <c r="AI6" s="5"/>
    </row>
    <row r="8" spans="1:45" ht="36.75" customHeight="1" x14ac:dyDescent="0.25">
      <c r="A8" s="35" t="s">
        <v>62</v>
      </c>
      <c r="B8" s="35"/>
      <c r="C8" s="35"/>
      <c r="D8" s="35"/>
      <c r="E8" s="35"/>
    </row>
  </sheetData>
  <sheetProtection password="EB34" sheet="1" objects="1" scenarios="1"/>
  <mergeCells count="5">
    <mergeCell ref="A1:E1"/>
    <mergeCell ref="A8:E8"/>
    <mergeCell ref="A2:E2"/>
    <mergeCell ref="F2:L2"/>
    <mergeCell ref="P2:AG2"/>
  </mergeCells>
  <dataValidations count="4">
    <dataValidation type="whole" allowBlank="1" showInputMessage="1" showErrorMessage="1" errorTitle="ΠΡΟΣΟΧΗ!" error="ΑΠΟ 1 ΕΩΣ 24 ΜΗΝΕΣ" sqref="AF4:AF6" xr:uid="{00000000-0002-0000-0100-000000000000}">
      <formula1>1</formula1>
      <formula2>24</formula2>
    </dataValidation>
    <dataValidation type="list" allowBlank="1" showInputMessage="1" showErrorMessage="1" sqref="I4:L6 N4:P6 F4:F6 V4:V6 R4:R6 AD4:AD6 T4:T6" xr:uid="{00000000-0002-0000-0100-000001000000}">
      <formula1>$AR$4:$AR$4</formula1>
    </dataValidation>
    <dataValidation type="list" allowBlank="1" showInputMessage="1" showErrorMessage="1" sqref="X4:X6 AB4:AB6 Z4:Z6" xr:uid="{00000000-0002-0000-0100-000002000000}">
      <formula1>$AS$4:$AS$8</formula1>
    </dataValidation>
    <dataValidation type="decimal" allowBlank="1" showInputMessage="1" showErrorMessage="1" sqref="G4:G6" xr:uid="{00000000-0002-0000-0100-000003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workbookViewId="0">
      <selection activeCell="F24" sqref="F24"/>
    </sheetView>
  </sheetViews>
  <sheetFormatPr defaultRowHeight="15" x14ac:dyDescent="0.25"/>
  <cols>
    <col min="1" max="1" width="4.85546875" style="9" customWidth="1"/>
    <col min="2" max="3" width="15" style="9" customWidth="1"/>
    <col min="4" max="4" width="33.85546875" style="9" customWidth="1"/>
    <col min="5" max="12" width="9.140625" style="9"/>
    <col min="13" max="14" width="9.140625" style="9" hidden="1" customWidth="1"/>
    <col min="15" max="16384" width="9.140625" style="9"/>
  </cols>
  <sheetData>
    <row r="1" spans="1:14" ht="46.5" customHeight="1" x14ac:dyDescent="0.3">
      <c r="A1" s="40" t="s">
        <v>60</v>
      </c>
      <c r="B1" s="41"/>
      <c r="C1" s="41"/>
      <c r="D1" s="41"/>
    </row>
    <row r="2" spans="1:14" s="11" customFormat="1" ht="15.75" customHeight="1" x14ac:dyDescent="0.25">
      <c r="A2" s="34" t="s">
        <v>7</v>
      </c>
      <c r="B2" s="34"/>
      <c r="C2" s="34"/>
      <c r="D2" s="10"/>
    </row>
    <row r="3" spans="1:14" s="25" customFormat="1" ht="72" customHeight="1" x14ac:dyDescent="0.25">
      <c r="A3" s="12" t="s">
        <v>1</v>
      </c>
      <c r="B3" s="12" t="s">
        <v>30</v>
      </c>
      <c r="C3" s="12" t="s">
        <v>43</v>
      </c>
      <c r="D3" s="12" t="s">
        <v>54</v>
      </c>
    </row>
    <row r="4" spans="1:14" s="29" customFormat="1" ht="30" x14ac:dyDescent="0.25">
      <c r="A4" s="26">
        <v>1</v>
      </c>
      <c r="B4" s="27" t="s">
        <v>31</v>
      </c>
      <c r="C4" s="27" t="s">
        <v>46</v>
      </c>
      <c r="D4" s="28" t="s">
        <v>57</v>
      </c>
      <c r="M4" s="29" t="s">
        <v>5</v>
      </c>
      <c r="N4" s="29" t="s">
        <v>2</v>
      </c>
    </row>
    <row r="5" spans="1:14" ht="30" x14ac:dyDescent="0.25">
      <c r="A5" s="5">
        <v>2</v>
      </c>
      <c r="B5" s="30" t="s">
        <v>34</v>
      </c>
      <c r="C5" s="30" t="s">
        <v>48</v>
      </c>
      <c r="D5" s="27" t="s">
        <v>58</v>
      </c>
      <c r="N5" s="9" t="s">
        <v>3</v>
      </c>
    </row>
    <row r="6" spans="1:14" ht="30" x14ac:dyDescent="0.25">
      <c r="A6" s="5">
        <v>3</v>
      </c>
      <c r="B6" s="30" t="s">
        <v>35</v>
      </c>
      <c r="C6" s="30" t="s">
        <v>49</v>
      </c>
      <c r="D6" s="30">
        <v>150</v>
      </c>
    </row>
    <row r="7" spans="1:14" s="29" customFormat="1" ht="30" x14ac:dyDescent="0.25">
      <c r="A7" s="26">
        <v>4</v>
      </c>
      <c r="B7" s="27" t="s">
        <v>36</v>
      </c>
      <c r="C7" s="27" t="s">
        <v>50</v>
      </c>
      <c r="D7" s="27" t="s">
        <v>57</v>
      </c>
    </row>
    <row r="8" spans="1:14" s="29" customFormat="1" ht="30" x14ac:dyDescent="0.25">
      <c r="A8" s="26">
        <v>5</v>
      </c>
      <c r="B8" s="27" t="s">
        <v>42</v>
      </c>
      <c r="C8" s="27" t="s">
        <v>59</v>
      </c>
      <c r="D8" s="27" t="s">
        <v>56</v>
      </c>
    </row>
  </sheetData>
  <sheetProtection password="EB34" sheet="1" objects="1" scenarios="1"/>
  <mergeCells count="2">
    <mergeCell ref="A2:C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ΠΙΝΑΚΑΣ ΠΡΟΣΛΗΠΤΕΩΝ</vt:lpstr>
      <vt:lpstr>ΠΙΝΑΚΑΣ ΓΕΝΙΚΗΣ ΚΑΤΑΤΑΞΗΣ</vt:lpstr>
      <vt:lpstr>ΠΙΝΑΚΑΣ ΑΠΟΡΡΙΠΤΕΩΝ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2018-12-05T09:34:11Z</dcterms:modified>
</cp:coreProperties>
</file>